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النقع\"/>
    </mc:Choice>
  </mc:AlternateContent>
  <xr:revisionPtr revIDLastSave="0" documentId="13_ncr:1_{8FADC775-6C41-4A32-A0C9-6F70098026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F210" i="1"/>
  <c r="D211" i="1"/>
  <c r="D183" i="1"/>
  <c r="E49" i="1"/>
  <c r="D49" i="1" s="1"/>
  <c r="E7" i="1"/>
  <c r="D134" i="1" l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<sst xmlns="http://schemas.openxmlformats.org/spreadsheetml/2006/main" count="554" uniqueCount="447">
  <si>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</si>
  <si>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</si>
  <si>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</si>
  <si>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</si>
  <si>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</si>
  <si>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</si>
  <si>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</si>
  <si>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</si>
  <si>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</si>
  <si>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</si>
  <si>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</si>
  <si>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</si>
  <si>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</si>
  <si>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</si>
  <si>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</si>
  <si>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</si>
  <si>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</si>
  <si>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</si>
  <si>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</si>
  <si>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</si>
  <si>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</si>
  <si>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</si>
  <si>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</si>
  <si>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</si>
  <si>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</si>
  <si>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</si>
  <si>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</si>
  <si>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</si>
  <si>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</si>
  <si>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</si>
  <si>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</si>
  <si>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</si>
  <si>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</si>
  <si>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</si>
  <si>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</si>
  <si>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</si>
  <si>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</si>
  <si>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</si>
  <si>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</si>
  <si>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</si>
  <si>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</si>
  <si>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</si>
  <si>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</si>
  <si>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</si>
  <si>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</si>
  <si>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</si>
  <si>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</si>
  <si>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</si>
  <si>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</si>
  <si>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</si>
  <si>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</si>
  <si>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</si>
  <si>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</si>
  <si>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</si>
  <si>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</si>
  <si>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</si>
  <si>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</si>
  <si>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</si>
  <si>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</si>
  <si>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</si>
  <si>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</si>
  <si>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</si>
  <si>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</si>
  <si>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</si>
  <si>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</si>
  <si>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</si>
  <si>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</si>
  <si>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</si>
  <si>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</si>
  <si>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</si>
  <si>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</si>
  <si>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</si>
  <si>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</si>
  <si>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</si>
  <si>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</si>
  <si>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</si>
  <si>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</si>
  <si>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</si>
  <si>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</si>
  <si>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</si>
  <si>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</si>
  <si>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</si>
  <si>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</si>
  <si>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</si>
  <si>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</si>
  <si>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</si>
  <si>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</si>
  <si>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</si>
  <si>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</si>
  <si>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</si>
  <si>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</si>
  <si>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</si>
  <si>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</si>
  <si>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</si>
  <si>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</si>
  <si>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</si>
  <si>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</si>
  <si>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</si>
  <si>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</si>
  <si>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</si>
  <si>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</si>
  <si>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</si>
  <si>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</si>
  <si>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</si>
  <si>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</si>
  <si>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</si>
  <si>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</si>
  <si>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</si>
  <si>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</si>
  <si>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</si>
  <si>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</si>
  <si>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</si>
  <si>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</si>
  <si>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</si>
  <si>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</si>
  <si>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</si>
  <si>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</si>
  <si>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</si>
  <si>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</si>
  <si>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</si>
  <si>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</si>
  <si>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</si>
  <si>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</si>
  <si>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</si>
  <si>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</si>
  <si>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</si>
  <si>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</si>
  <si>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</si>
  <si>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</si>
  <si>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</si>
  <si>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</si>
  <si>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</si>
  <si>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</si>
  <si>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</si>
  <si>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</si>
  <si>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</si>
  <si>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</si>
  <si>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</si>
  <si>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</si>
  <si>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</si>
  <si>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</si>
  <si>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</si>
  <si>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</si>
  <si>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</si>
  <si>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</si>
  <si>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</si>
  <si>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</si>
  <si>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</si>
  <si>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</si>
  <si>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</si>
  <si>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</si>
  <si>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</si>
  <si>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</si>
  <si>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</si>
  <si>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</si>
  <si>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</si>
  <si>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</si>
  <si>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</si>
  <si>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</si>
  <si>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</si>
  <si>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</si>
  <si>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</si>
  <si>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</si>
  <si>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</si>
  <si>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</si>
  <si>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</si>
  <si>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</si>
  <si>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</si>
  <si>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</si>
  <si>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</si>
  <si>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</si>
  <si>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</si>
  <si>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</si>
  <si>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</si>
  <si>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</si>
  <si>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</si>
  <si>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</si>
  <si>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</si>
  <si>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</si>
  <si>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</si>
  <si>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</si>
  <si>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</si>
  <si>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</si>
  <si>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</si>
  <si>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</si>
  <si>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</si>
  <si>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</si>
  <si>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</si>
  <si>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</si>
  <si>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</si>
  <si>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</si>
  <si>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</si>
  <si>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</si>
  <si>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</si>
  <si>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</si>
  <si>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</si>
  <si>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</si>
  <si>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</si>
  <si>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</si>
  <si>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</si>
  <si>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</si>
  <si>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</si>
  <si>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</si>
  <si>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</si>
  <si>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</si>
  <si>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</si>
  <si>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</si>
  <si>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</si>
  <si>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</si>
  <si>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</si>
  <si>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</si>
  <si>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</si>
  <si>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</si>
  <si>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</si>
  <si>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</si>
  <si>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</si>
  <si>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</si>
  <si>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</si>
  <si>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</si>
  <si>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</si>
  <si>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</si>
  <si>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</si>
  <si>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</si>
  <si>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</si>
  <si>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</si>
  <si>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</si>
  <si>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</si>
  <si>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</si>
  <si>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</si>
  <si>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</si>
  <si>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</si>
  <si>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</si>
  <si>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</si>
  <si>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</si>
  <si>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</si>
  <si>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</si>
  <si>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</si>
  <si>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</si>
  <si>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</si>
  <si>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</si>
  <si>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</si>
  <si>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</si>
  <si>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</si>
  <si>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</si>
  <si>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</si>
  <si>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</si>
  <si>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</si>
  <si>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</si>
  <si>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</si>
  <si>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</si>
  <si>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</si>
  <si>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</si>
  <si>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</si>
  <si>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</si>
  <si>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</si>
  <si>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</si>
  <si>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</si>
  <si>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</si>
  <si>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</si>
  <si>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</si>
  <si>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</si>
  <si>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</si>
  <si>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</si>
  <si>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</si>
  <si>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</si>
  <si>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</si>
  <si>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</si>
  <si>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</si>
  <si>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</si>
  <si>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</si>
  <si>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</si>
  <si>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</si>
  <si>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</si>
  <si>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</si>
  <si>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</si>
  <si>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</si>
  <si>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</si>
  <si>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</si>
  <si>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</si>
  <si>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</si>
  <si>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</si>
  <si>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</si>
  <si>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</si>
  <si>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</si>
  <si>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</si>
  <si>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</si>
  <si>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</si>
  <si>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</si>
  <si>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</si>
  <si>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</si>
  <si>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</si>
  <si>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</si>
  <si>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</si>
  <si>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</si>
  <si>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</si>
  <si>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</si>
  <si>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</si>
  <si>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</si>
  <si>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</si>
  <si>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</si>
  <si>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</si>
  <si>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</si>
  <si>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</si>
  <si>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</si>
  <si>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</si>
  <si>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</si>
  <si>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</si>
  <si>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</si>
  <si>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</si>
  <si>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</si>
  <si>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</si>
  <si>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</si>
  <si>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</si>
  <si>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</si>
  <si>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</si>
  <si>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</si>
  <si>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</si>
  <si>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</si>
  <si>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</si>
  <si>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</si>
  <si>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</si>
  <si>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</si>
  <si>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</si>
  <si>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</si>
  <si>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</si>
  <si>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</si>
  <si>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</si>
  <si>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</si>
  <si>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</si>
  <si>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</si>
  <si>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</si>
  <si>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</si>
  <si>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</si>
  <si>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</si>
  <si>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</si>
  <si>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</si>
  <si>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</si>
  <si>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</si>
  <si>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</si>
  <si>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</si>
  <si>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</si>
  <si>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</si>
  <si>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</si>
  <si>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</si>
  <si>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</si>
  <si>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</si>
  <si>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</si>
  <si>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</si>
  <si>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</si>
  <si>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</si>
  <si>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</si>
  <si>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</si>
  <si>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</si>
  <si>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</si>
  <si>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</si>
  <si>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</si>
  <si>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</si>
  <si>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</si>
  <si>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</si>
  <si>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</si>
  <si>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</si>
  <si>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</si>
  <si>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</si>
  <si>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</si>
  <si>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</si>
  <si>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</si>
  <si>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</si>
  <si>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</si>
  <si>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</si>
  <si>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</si>
  <si>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</si>
  <si>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</si>
  <si>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</si>
  <si>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</si>
  <si>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</si>
  <si>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</si>
  <si>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</si>
  <si>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</si>
  <si>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</si>
  <si>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</si>
  <si>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</si>
  <si>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</si>
  <si>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</si>
  <si>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</si>
  <si>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</si>
  <si>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</si>
  <si>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</si>
  <si>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</si>
  <si>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</si>
  <si>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</si>
  <si>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</si>
  <si>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</si>
  <si>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</si>
  <si>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</si>
  <si>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</si>
  <si>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</si>
  <si>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</si>
  <si>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</si>
  <si>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</si>
  <si>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</si>
  <si>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</si>
  <si>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</si>
  <si>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</si>
  <si>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</si>
  <si>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</si>
  <si>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</si>
  <si>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</si>
  <si>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</si>
  <si>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</si>
  <si>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</si>
  <si>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</si>
  <si>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</si>
  <si>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</si>
  <si>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</si>
  <si>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</si>
  <si>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</si>
  <si>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</si>
  <si>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</si>
  <si>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</si>
  <si>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</si>
  <si>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</si>
  <si>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</si>
  <si>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</si>
  <si>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</si>
  <si>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</si>
  <si>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</si>
  <si>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</si>
  <si>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</si>
  <si>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</si>
  <si>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</si>
  <si>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</si>
  <si>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</si>
  <si>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</si>
  <si>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</si>
  <si>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</si>
  <si>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</si>
  <si>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</si>
  <si>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</si>
  <si>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</si>
  <si>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</si>
  <si>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</si>
  <si>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</si>
  <si>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</si>
  <si>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2021      الى 30 / 6 / 2021    </t>
  </si>
  <si>
    <t xml:space="preserve">تقرير بالأصول الثابتة بتاريخ 30 /  6 /   2021م </t>
  </si>
  <si>
    <t>تقرير بالإلتزامات وصافي اًلأصول بتاريخ 30 /  6 /    2021م</t>
  </si>
  <si>
    <t xml:space="preserve">تقرير إيرادات ومصروفات البرامج والأنشطة المقيدة للفترة من 1 /  4 / 2021م      الى  30 / 6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</si>
</sst>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5AF04805-4569-4980-9538-F94974226084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لجنة التنمية: لجنة التنمية الاجتماعية الأهلية بحي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النقع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(571636.5)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</a:t>
          </a:r>
          <a:r>
            <a:rPr lang="en-US" sz="1400">
              <a:effectLst/>
              <a:latin typeface="+mn-lt"/>
              <a:ea typeface="Calibri"/>
              <a:cs typeface="+mn-cs"/>
            </a:rPr>
            <a:t>1436/06/03</a:t>
          </a:r>
          <a:r>
            <a:rPr lang="ar-SA" sz="1400">
              <a:effectLst/>
              <a:latin typeface="+mn-lt"/>
              <a:ea typeface="Calibri"/>
              <a:cs typeface="+mn-cs"/>
            </a:rPr>
            <a:t> هـ      ترخيص رقم </a:t>
          </a:r>
          <a:r>
            <a:rPr lang="en-US" sz="1400">
              <a:effectLst/>
              <a:latin typeface="+mn-lt"/>
              <a:ea typeface="Calibri"/>
              <a:cs typeface="+mn-cs"/>
            </a:rPr>
            <a:t>455</a:t>
          </a:r>
          <a:r>
            <a:rPr lang="ar-SA" sz="1400">
              <a:effectLst/>
              <a:latin typeface="+mn-lt"/>
              <a:ea typeface="Calibri"/>
              <a:cs typeface="+mn-cs"/>
            </a:rPr>
            <a:t>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1436/06/03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هـ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بريدة - حي النقع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</a:t>
          </a:r>
          <a:r>
            <a:rPr lang="en-US" sz="1400">
              <a:effectLst/>
              <a:latin typeface="+mn-lt"/>
              <a:ea typeface="Calibri"/>
              <a:cs typeface="+mn-cs"/>
            </a:rPr>
            <a:t>0551744442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0551744442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0551744442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0551744442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tanmiah.nqaa@gmail.com</a:t>
          </a:r>
          <a:endParaRPr lang="ar-S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0551744442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K16" sqref="K16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571636.5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4" t="s">
        <v>36</v>
      </c>
      <c r="C5" s="257" t="s">
        <v>93</v>
      </c>
      <c r="D5" s="257"/>
      <c r="E5" s="257"/>
      <c r="F5" s="257"/>
      <c r="G5" s="257" t="s">
        <v>94</v>
      </c>
      <c r="H5" s="258"/>
    </row>
    <row r="6" spans="2:12" ht="31.5" customHeight="1">
      <c r="B6" s="255"/>
      <c r="C6" s="259" t="s">
        <v>95</v>
      </c>
      <c r="D6" s="260"/>
      <c r="E6" s="259" t="s">
        <v>185</v>
      </c>
      <c r="F6" s="260"/>
      <c r="G6" s="261" t="s">
        <v>94</v>
      </c>
      <c r="H6" s="263" t="s">
        <v>98</v>
      </c>
    </row>
    <row r="7" spans="2:12" ht="16.2" thickBot="1">
      <c r="B7" s="256"/>
      <c r="C7" s="145" t="s">
        <v>93</v>
      </c>
      <c r="D7" s="145" t="s">
        <v>186</v>
      </c>
      <c r="E7" s="145" t="s">
        <v>96</v>
      </c>
      <c r="F7" s="145" t="s">
        <v>97</v>
      </c>
      <c r="G7" s="262"/>
      <c r="H7" s="264"/>
      <c r="I7" s="80"/>
      <c r="J7" s="81"/>
      <c r="K7" s="81"/>
    </row>
    <row r="8" spans="2:12" ht="21.6" thickTop="1">
      <c r="B8" s="251" t="s">
        <v>112</v>
      </c>
      <c r="C8" s="252"/>
      <c r="D8" s="252"/>
      <c r="E8" s="252"/>
      <c r="F8" s="252"/>
      <c r="G8" s="252"/>
      <c r="H8" s="253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51" t="s">
        <v>113</v>
      </c>
      <c r="C21" s="252"/>
      <c r="D21" s="252"/>
      <c r="E21" s="252"/>
      <c r="F21" s="252"/>
      <c r="G21" s="252"/>
      <c r="H21" s="253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5" t="s">
        <v>179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2:14" ht="14.4" thickBot="1"/>
    <row r="5" spans="2:14" ht="30.75" customHeight="1" thickTop="1">
      <c r="B5" s="268" t="s">
        <v>90</v>
      </c>
      <c r="C5" s="273" t="s">
        <v>86</v>
      </c>
      <c r="D5" s="273" t="s">
        <v>87</v>
      </c>
      <c r="E5" s="273" t="s">
        <v>88</v>
      </c>
      <c r="F5" s="273" t="s">
        <v>91</v>
      </c>
      <c r="G5" s="270" t="s">
        <v>436</v>
      </c>
      <c r="H5" s="271"/>
      <c r="I5" s="271"/>
      <c r="J5" s="271"/>
      <c r="K5" s="272"/>
      <c r="L5" s="275" t="s">
        <v>89</v>
      </c>
      <c r="M5" s="266" t="s">
        <v>441</v>
      </c>
      <c r="N5" s="266" t="s">
        <v>184</v>
      </c>
    </row>
    <row r="6" spans="2:14" ht="15" customHeight="1" thickBot="1">
      <c r="B6" s="269"/>
      <c r="C6" s="274"/>
      <c r="D6" s="274"/>
      <c r="E6" s="274"/>
      <c r="F6" s="274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6"/>
      <c r="M6" s="267"/>
      <c r="N6" s="267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topLeftCell="A8" workbookViewId="0">
      <selection activeCell="D14" sqref="D14"/>
    </sheetView>
  </sheetViews>
  <sheetFormatPr defaultRowHeight="13.8"/>
  <cols>
    <col min="2" max="2" width="8.09765625" bestFit="1" customWidth="1"/>
    <col min="3" max="3" width="32.09765625" customWidth="1"/>
    <col min="13" max="13" width="1.3984375" customWidth="1"/>
  </cols>
  <sheetData>
    <row r="2" spans="2:16" ht="21.6" thickBot="1">
      <c r="C2" s="277" t="s">
        <v>178</v>
      </c>
      <c r="D2" s="277"/>
      <c r="E2" s="277"/>
      <c r="F2" s="277"/>
      <c r="G2" s="277"/>
      <c r="H2" s="277"/>
      <c r="I2" s="277"/>
      <c r="J2" s="277"/>
      <c r="K2" s="277"/>
      <c r="L2" s="277"/>
    </row>
    <row r="3" spans="2:16" ht="15.6" thickBot="1">
      <c r="B3" s="278" t="s">
        <v>188</v>
      </c>
      <c r="C3" s="283" t="s">
        <v>114</v>
      </c>
      <c r="D3" s="280" t="s">
        <v>37</v>
      </c>
      <c r="E3" s="281"/>
      <c r="F3" s="282"/>
      <c r="G3" s="280" t="s">
        <v>38</v>
      </c>
      <c r="H3" s="281"/>
      <c r="I3" s="282"/>
      <c r="J3" s="280" t="s">
        <v>39</v>
      </c>
      <c r="K3" s="281"/>
      <c r="L3" s="282"/>
      <c r="N3" s="280" t="s">
        <v>85</v>
      </c>
      <c r="O3" s="281"/>
      <c r="P3" s="282"/>
    </row>
    <row r="4" spans="2:16" ht="14.4" thickBot="1">
      <c r="B4" s="279"/>
      <c r="C4" s="284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48">
        <v>1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1</v>
      </c>
      <c r="O14" s="141">
        <f t="shared" si="1"/>
        <v>0</v>
      </c>
      <c r="P14" s="141">
        <f t="shared" si="2"/>
        <v>1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31.2" thickBot="1">
      <c r="B19" s="7"/>
      <c r="C19" s="7" t="s">
        <v>83</v>
      </c>
      <c r="D19" s="152">
        <f>SUM(D14:D18)</f>
        <v>1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1</v>
      </c>
      <c r="O19" s="6">
        <f t="shared" si="1"/>
        <v>0</v>
      </c>
      <c r="P19" s="6">
        <f t="shared" si="2"/>
        <v>1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1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1</v>
      </c>
      <c r="O26" s="9">
        <f t="shared" si="1"/>
        <v>0</v>
      </c>
      <c r="P26" s="9">
        <f t="shared" si="2"/>
        <v>1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zoomScale="110" zoomScaleNormal="110" workbookViewId="0">
      <pane xSplit="12" ySplit="4" topLeftCell="M150" activePane="bottomRight" state="frozen"/>
      <selection pane="topRight" activeCell="M1" sqref="M1"/>
      <selection pane="bottomLeft" activeCell="A5" sqref="A5"/>
      <selection pane="bottomRight" activeCell="E168" sqref="E168"/>
    </sheetView>
  </sheetViews>
  <sheetFormatPr defaultRowHeight="13.8"/>
  <cols>
    <col min="2" max="2" width="10.8984375" bestFit="1" customWidth="1"/>
    <col min="3" max="3" width="53.59765625" bestFit="1" customWidth="1"/>
    <col min="4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5" t="s">
        <v>443</v>
      </c>
      <c r="C2" s="285"/>
      <c r="D2" s="285"/>
      <c r="E2" s="285"/>
      <c r="F2" s="285"/>
      <c r="G2" s="285"/>
      <c r="H2" s="285"/>
      <c r="I2" s="285"/>
      <c r="J2" s="285"/>
      <c r="K2" s="285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938.75</v>
      </c>
      <c r="E5" s="223">
        <f>E6</f>
        <v>938.75</v>
      </c>
      <c r="F5" s="224">
        <f>F210</f>
        <v>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938.75</v>
      </c>
      <c r="E6" s="226">
        <f>E7+E38+E134+E190</f>
        <v>938.75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938.75</v>
      </c>
      <c r="E134" s="226">
        <f>SUM(E135,E137,E144,E150,E155,E157,E159,E161,E163,E165,E167,E169,E171,E183)</f>
        <v>938.75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248</v>
      </c>
      <c r="E155" s="226">
        <f>E156</f>
        <v>248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248</v>
      </c>
      <c r="E156" s="226">
        <v>248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690.75</v>
      </c>
      <c r="E167" s="226">
        <f>E168</f>
        <v>690.75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690.75</v>
      </c>
      <c r="E168" s="226">
        <v>690.75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0</v>
      </c>
      <c r="E210" s="228"/>
      <c r="F210" s="227">
        <f>SUM(F211,F249)</f>
        <v>0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0</v>
      </c>
      <c r="E211" s="232"/>
      <c r="F211" s="227">
        <f>SUM(F212,F214,F223,F232,F238)</f>
        <v>0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0</v>
      </c>
      <c r="E238" s="232"/>
      <c r="F238" s="227">
        <f>SUM(F239:F248)</f>
        <v>0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0</v>
      </c>
      <c r="E244" s="232"/>
      <c r="F244" s="227"/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938.75</v>
      </c>
      <c r="E293" s="243">
        <f>E5</f>
        <v>938.75</v>
      </c>
      <c r="F293" s="243">
        <f>F210</f>
        <v>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18" workbookViewId="0">
      <selection activeCell="D17" sqref="D17"/>
    </sheetView>
  </sheetViews>
  <sheetFormatPr defaultRowHeight="13.8"/>
  <cols>
    <col min="3" max="3" width="44.3984375" customWidth="1"/>
    <col min="4" max="4" width="9.8984375" bestFit="1" customWidth="1"/>
    <col min="6" max="6" width="17.59765625" customWidth="1"/>
  </cols>
  <sheetData>
    <row r="2" spans="2:6" ht="21">
      <c r="B2" s="288" t="s">
        <v>444</v>
      </c>
      <c r="C2" s="288"/>
      <c r="D2" s="288"/>
      <c r="E2" s="288"/>
      <c r="F2" s="288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45">
        <v>563949</v>
      </c>
      <c r="E7" s="204">
        <v>563948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45"/>
      <c r="E10" s="204"/>
      <c r="F10" s="160"/>
    </row>
    <row r="11" spans="2:6" ht="22.5" customHeight="1">
      <c r="B11" s="207">
        <v>115</v>
      </c>
      <c r="C11" s="208" t="s">
        <v>48</v>
      </c>
      <c r="D11" s="245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563949</v>
      </c>
      <c r="E15" s="161">
        <f>SUM(E7:E14)</f>
        <v>563948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46">
        <v>28340</v>
      </c>
      <c r="E17" s="211">
        <v>28340</v>
      </c>
      <c r="F17" s="160"/>
    </row>
    <row r="18" spans="2:6" ht="21" customHeight="1">
      <c r="B18" s="207">
        <v>122</v>
      </c>
      <c r="C18" s="208" t="s">
        <v>54</v>
      </c>
      <c r="D18" s="246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28340</v>
      </c>
      <c r="E22" s="161">
        <f>SUM(E17:E21)</f>
        <v>28340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6" t="s">
        <v>425</v>
      </c>
      <c r="C33" s="287"/>
      <c r="D33" s="166">
        <f>D15+D22+D31</f>
        <v>592289</v>
      </c>
      <c r="E33" s="166">
        <f>E15+E22+E31</f>
        <v>592288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9" zoomScale="96" zoomScaleNormal="96" workbookViewId="0">
      <selection activeCell="F23" sqref="F23:F27"/>
    </sheetView>
  </sheetViews>
  <sheetFormatPr defaultRowHeight="13.8"/>
  <cols>
    <col min="3" max="3" width="8.09765625" bestFit="1" customWidth="1"/>
    <col min="4" max="4" width="33.3984375" customWidth="1"/>
    <col min="5" max="5" width="9.59765625" bestFit="1" customWidth="1"/>
    <col min="6" max="6" width="12.3984375" bestFit="1" customWidth="1"/>
    <col min="7" max="7" width="23.3984375" customWidth="1"/>
  </cols>
  <sheetData>
    <row r="2" spans="3:7" ht="21">
      <c r="C2" s="288" t="s">
        <v>445</v>
      </c>
      <c r="D2" s="288"/>
      <c r="E2" s="288"/>
      <c r="F2" s="288"/>
      <c r="G2" s="288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247"/>
      <c r="F10" s="159"/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50">
        <f>F19+'تقرير المصروفات '!E134</f>
        <v>20652.5</v>
      </c>
      <c r="F19" s="211">
        <v>19713.75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20652.5</v>
      </c>
      <c r="F22" s="161">
        <f>SUM(F15:F21)</f>
        <v>19713.75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49">
        <f>F25+'تقرير الايرادات والتبرعات '!G12+'تقرير الايرادات والتبرعات '!H12-'تقرير المصروفات '!F211</f>
        <v>216222</v>
      </c>
      <c r="F25" s="204">
        <v>216222</v>
      </c>
      <c r="G25" s="160"/>
    </row>
    <row r="26" spans="3:7" ht="15.6">
      <c r="C26" s="207">
        <v>23102</v>
      </c>
      <c r="D26" s="208" t="s">
        <v>442</v>
      </c>
      <c r="E26" s="249">
        <f>F26+'تقرير الايرادات والتبرعات '!D19+'تقرير الايرادات والتبرعات '!E19-'تقرير المصروفات '!F249-'تقرير المصروفات '!E6</f>
        <v>355414.5</v>
      </c>
      <c r="F26" s="204">
        <v>356352.25</v>
      </c>
      <c r="G26" s="160"/>
    </row>
    <row r="27" spans="3:7" ht="16.2" thickBot="1">
      <c r="C27" s="207">
        <v>23103</v>
      </c>
      <c r="D27" s="208" t="s">
        <v>81</v>
      </c>
      <c r="E27" s="249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17.399999999999999">
      <c r="C28" s="112"/>
      <c r="D28" s="113" t="s">
        <v>432</v>
      </c>
      <c r="E28" s="164">
        <f>SUM(E25:E27)</f>
        <v>571636.5</v>
      </c>
      <c r="F28" s="164">
        <f>SUM(F25:F27)</f>
        <v>572574.25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6" t="s">
        <v>433</v>
      </c>
      <c r="D30" s="287"/>
      <c r="E30" s="166">
        <f>E13+E22+E28</f>
        <v>592289</v>
      </c>
      <c r="F30" s="166">
        <f>F13+F22+F28</f>
        <v>592288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9" t="s">
        <v>176</v>
      </c>
      <c r="C3" s="289"/>
      <c r="D3" s="289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zoomScale="80" zoomScaleNormal="80" workbookViewId="0">
      <selection activeCell="B2" sqref="B2:J2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8" t="s">
        <v>446</v>
      </c>
      <c r="C2" s="298"/>
      <c r="D2" s="298"/>
      <c r="E2" s="298"/>
      <c r="F2" s="298"/>
      <c r="G2" s="298"/>
      <c r="H2" s="298"/>
      <c r="I2" s="298"/>
      <c r="J2" s="298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92" t="s">
        <v>434</v>
      </c>
      <c r="C5" s="293"/>
      <c r="D5" s="294"/>
      <c r="F5" s="295" t="s">
        <v>435</v>
      </c>
      <c r="G5" s="296"/>
      <c r="H5" s="297"/>
      <c r="J5" s="290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1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0</v>
      </c>
      <c r="E38" s="117"/>
      <c r="F38" s="124">
        <v>31105006</v>
      </c>
      <c r="G38" s="125" t="s">
        <v>154</v>
      </c>
      <c r="H38" s="175"/>
      <c r="J38" s="140">
        <f t="shared" si="0"/>
        <v>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216222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216222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2022-05-09T06:19:41Z</dcterms:modified>
</cp:coreProperties>
</file>